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bre\OneDrive - Værnesregionen\Motorferdsel utmark\Rekreasjonsløyper\Rekreasjonsløyper 2020\2. gangs behandling\"/>
    </mc:Choice>
  </mc:AlternateContent>
  <bookViews>
    <workbookView xWindow="0" yWindow="0" windowWidth="28800" windowHeight="14100"/>
  </bookViews>
  <sheets>
    <sheet name="Oppdatert konsekvensvurdering" sheetId="1" r:id="rId1"/>
  </sheets>
  <definedNames>
    <definedName name="_xlnm._FilterDatabase" localSheetId="0" hidden="1">'Oppdatert konsekvensvurdering'!$A$1:$G$67</definedName>
    <definedName name="Print_Area" localSheetId="0">'Oppdatert konsekvensvurdering'!$A$1:$K$79</definedName>
    <definedName name="_xlnm.Print_Area" localSheetId="0">'Oppdatert konsekvensvurdering'!$A$1:$K$59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B62" i="1"/>
  <c r="B72" i="1" l="1"/>
  <c r="B71" i="1"/>
  <c r="B70" i="1"/>
  <c r="B69" i="1"/>
  <c r="B66" i="1"/>
  <c r="B64" i="1"/>
  <c r="B65" i="1" l="1"/>
  <c r="B63" i="1"/>
</calcChain>
</file>

<file path=xl/sharedStrings.xml><?xml version="1.0" encoding="utf-8"?>
<sst xmlns="http://schemas.openxmlformats.org/spreadsheetml/2006/main" count="317" uniqueCount="123">
  <si>
    <t>A02E01</t>
  </si>
  <si>
    <t>A02N01</t>
  </si>
  <si>
    <t>A04N01</t>
  </si>
  <si>
    <t>A05E01</t>
  </si>
  <si>
    <t>A05E02</t>
  </si>
  <si>
    <t>A06E01</t>
  </si>
  <si>
    <t>A07E01</t>
  </si>
  <si>
    <t>A07N01</t>
  </si>
  <si>
    <t>A08N01</t>
  </si>
  <si>
    <t>TA08N01</t>
  </si>
  <si>
    <t>TA08N02</t>
  </si>
  <si>
    <t>A09E01</t>
  </si>
  <si>
    <t>TA04N01</t>
  </si>
  <si>
    <t>TA04N02</t>
  </si>
  <si>
    <t>TA04N03</t>
  </si>
  <si>
    <t>TA01N01</t>
  </si>
  <si>
    <t>TA01N02</t>
  </si>
  <si>
    <t>TD03N01</t>
  </si>
  <si>
    <t>TD06N01</t>
  </si>
  <si>
    <t>TD06N02</t>
  </si>
  <si>
    <t>TD06N03</t>
  </si>
  <si>
    <t>TD06N04</t>
  </si>
  <si>
    <t>TD06N05</t>
  </si>
  <si>
    <t>TD06N06</t>
  </si>
  <si>
    <t>TD06N07</t>
  </si>
  <si>
    <t>TD06N08</t>
  </si>
  <si>
    <t>TD06N09</t>
  </si>
  <si>
    <t>TB15N01</t>
  </si>
  <si>
    <t>TB15N02</t>
  </si>
  <si>
    <t>TB10N01</t>
  </si>
  <si>
    <t>TB10N02</t>
  </si>
  <si>
    <t>TB10N03</t>
  </si>
  <si>
    <t>E01</t>
  </si>
  <si>
    <t>E02</t>
  </si>
  <si>
    <t>E03</t>
  </si>
  <si>
    <t>E04</t>
  </si>
  <si>
    <t>E05</t>
  </si>
  <si>
    <t>E06</t>
  </si>
  <si>
    <t>E07</t>
  </si>
  <si>
    <t>Totalt</t>
  </si>
  <si>
    <t>Tot. nye</t>
  </si>
  <si>
    <t>Endring</t>
  </si>
  <si>
    <t>Ny</t>
  </si>
  <si>
    <t>Ordinær</t>
  </si>
  <si>
    <t>Tilførsel</t>
  </si>
  <si>
    <t>Tot. ordinære</t>
  </si>
  <si>
    <t>Tot. nye ordinære</t>
  </si>
  <si>
    <t>Km</t>
  </si>
  <si>
    <t>Trasé nummer</t>
  </si>
  <si>
    <t>Type</t>
  </si>
  <si>
    <t>Tilstand</t>
  </si>
  <si>
    <t>* Alle tilførselsløyper er nye.</t>
  </si>
  <si>
    <t>Tot. endrede*</t>
  </si>
  <si>
    <t>Tot. tilførsel (alle nye)</t>
  </si>
  <si>
    <t>Støysone &lt; 450 m (nye)**</t>
  </si>
  <si>
    <t>Støysone &lt; 60 m (nye)**</t>
  </si>
  <si>
    <t>Tallene kan ikke summeres, av to årsaker:</t>
  </si>
  <si>
    <t>- Overlapp mellom soner.</t>
  </si>
  <si>
    <t>- De som er innen 60 meter er også innen 450 meter.</t>
  </si>
  <si>
    <t>Merk: Alle verdier er relative. Det vil si at de gjelder endring i verdi/omfang fra i dag, ikke hvor negativt/positivt en anser tiltaket å være. 0 betyr ingen endring.</t>
  </si>
  <si>
    <t>Svakeste konsekvensverdi</t>
  </si>
  <si>
    <t>-</t>
  </si>
  <si>
    <t>B17K</t>
  </si>
  <si>
    <t>Kortere</t>
  </si>
  <si>
    <t>B08E01</t>
  </si>
  <si>
    <t>B15E01</t>
  </si>
  <si>
    <t>TB15N04</t>
  </si>
  <si>
    <t>B18</t>
  </si>
  <si>
    <t>TB18N01</t>
  </si>
  <si>
    <t>B19</t>
  </si>
  <si>
    <t>TB19N01</t>
  </si>
  <si>
    <t>E08</t>
  </si>
  <si>
    <t>E09</t>
  </si>
  <si>
    <t>E10</t>
  </si>
  <si>
    <t>E11</t>
  </si>
  <si>
    <t>E12</t>
  </si>
  <si>
    <t>E13</t>
  </si>
  <si>
    <t>E14</t>
  </si>
  <si>
    <t>Nye</t>
  </si>
  <si>
    <t>Endringer</t>
  </si>
  <si>
    <t>Ny ordinær</t>
  </si>
  <si>
    <t>Ny tilførsel</t>
  </si>
  <si>
    <t>Endret ordinær</t>
  </si>
  <si>
    <t>Endret tilførsel</t>
  </si>
  <si>
    <t>Kortere ordinær (som beholdes)</t>
  </si>
  <si>
    <t>Antall traseer behandlet nå (eksisterende ikke inkludert):</t>
  </si>
  <si>
    <t>Eksisterende løypenett er ikke medregnet. Statistikk for totalt ferdig behandlet løypenett lages først etter endelig vedtak.)</t>
  </si>
  <si>
    <t>Ny vurdering etter høringsinnspill</t>
  </si>
  <si>
    <t>Friluftsliv fra -2 til -3. (Naturmangfold uendret -3.)</t>
  </si>
  <si>
    <t>Friluftsliv fra -2 til -3.</t>
  </si>
  <si>
    <t>Påklaging varslet</t>
  </si>
  <si>
    <t>Tiltak trasé</t>
  </si>
  <si>
    <t>Ikke etablere</t>
  </si>
  <si>
    <t>Friluftsliv og landskap fra -2 til -3 (og usikkerhet naturmangfold)</t>
  </si>
  <si>
    <t>Friluftsliv og hyttefelt fra -1 til -3 (og usikkerhet naturmangfold)</t>
  </si>
  <si>
    <t>Årsak endring, av hensyn til:</t>
  </si>
  <si>
    <t>Redusere antall traseer til én.</t>
  </si>
  <si>
    <t>Ikke etablere, tiltak mulig</t>
  </si>
  <si>
    <t>Ikke etablere, tiltak kanskje mulig</t>
  </si>
  <si>
    <t>Kan ikke etableres.</t>
  </si>
  <si>
    <t>Statsforvalteren</t>
  </si>
  <si>
    <t>Friluftsliv, naturmangfold og reindrift fra -1 til -3</t>
  </si>
  <si>
    <t>Reindrift -3</t>
  </si>
  <si>
    <t>Ikke etablere, tiltak mulig (kartlegging naturmangfold)</t>
  </si>
  <si>
    <t>Naturmangfold fra -2 til -3.</t>
  </si>
  <si>
    <t>Ikke etablere, tiltak mulig (kartlegging naturmangfold). Grunneier har også krevd justering.</t>
  </si>
  <si>
    <t>Ikke etablere, fordi den mister forbindelse til løypenettet.</t>
  </si>
  <si>
    <t>Vurdere hensikt når den er uten forbindelse til løypenettet.</t>
  </si>
  <si>
    <t>D6</t>
  </si>
  <si>
    <t>D7</t>
  </si>
  <si>
    <t>Anbefalt ny åpningstid: 15/1-15/4</t>
  </si>
  <si>
    <t>Naturmangfold vurdert til -2</t>
  </si>
  <si>
    <t>Eksisterer</t>
  </si>
  <si>
    <t>Begrenset åpningstid skal være som de andre i B-området</t>
  </si>
  <si>
    <t>Uendret</t>
  </si>
  <si>
    <t>Kan delvis etableres sørfra hvis A04N01 over Rensjøen utgår.</t>
  </si>
  <si>
    <t>Kan etableres, men det bør gjøres tiltak</t>
  </si>
  <si>
    <t>Kan etableres hvis én eller flere parallelle traseer utgår.</t>
  </si>
  <si>
    <t>Kan etableres hvis én eller flere parallelle traseer utgår. Sikkerhet bør forbedres.</t>
  </si>
  <si>
    <t>Én eller flere parallelle traseer bør utgå for å redusere konflikt.</t>
  </si>
  <si>
    <t>Sikkerheten bør kartlegges bedre og forbedres.**</t>
  </si>
  <si>
    <t>** Sikkerheten er sterkt anbefalt å kartlegge bedre for alle traseer, ikke bare disse som har fått høyt konfliktnivå i kommunens egen utredning.</t>
  </si>
  <si>
    <t>-3 for flere 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</si>
</sst>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1" fillId="0" borderId="0" xfId="0" applyFont="1"/>
    <xf numFmtId="2" fontId="0" fillId="0" borderId="0" xfId="0" applyNumberFormat="1" applyAlignment="1">
      <alignment horizontal="right" vertical="top" wrapText="1"/>
    </xf>
    <xf numFmtId="2" fontId="0" fillId="0" borderId="0" xfId="0" applyNumberFormat="1" applyAlignment="1">
      <alignment horizontal="right" vertical="top"/>
    </xf>
    <xf numFmtId="0" fontId="0" fillId="0" borderId="1" xfId="0" applyBorder="1"/>
    <xf numFmtId="0" fontId="0" fillId="2" borderId="0" xfId="0" applyFont="1" applyFill="1" applyAlignment="1">
      <alignment horizontal="left" vertical="top" wrapText="1"/>
    </xf>
    <xf numFmtId="2" fontId="0" fillId="2" borderId="0" xfId="0" applyNumberFormat="1" applyFill="1" applyAlignment="1">
      <alignment horizontal="right"/>
    </xf>
    <xf numFmtId="0" fontId="0" fillId="3" borderId="0" xfId="0" applyFont="1" applyFill="1" applyAlignment="1">
      <alignment horizontal="left" vertical="top" wrapText="1"/>
    </xf>
    <xf numFmtId="2" fontId="0" fillId="3" borderId="0" xfId="0" applyNumberFormat="1" applyFill="1" applyAlignment="1">
      <alignment horizontal="right"/>
    </xf>
    <xf numFmtId="2" fontId="1" fillId="0" borderId="0" xfId="0" applyNumberFormat="1" applyFont="1" applyAlignment="1">
      <alignment horizontal="right"/>
    </xf>
    <xf numFmtId="0" fontId="0" fillId="0" borderId="0" xfId="0" quotePrefix="1"/>
    <xf numFmtId="0" fontId="0" fillId="0" borderId="2" xfId="0" applyBorder="1"/>
    <xf numFmtId="0" fontId="1" fillId="0" borderId="2" xfId="0" applyFont="1" applyBorder="1"/>
    <xf numFmtId="0" fontId="1" fillId="0" borderId="4" xfId="0" applyFont="1" applyFill="1" applyBorder="1"/>
    <xf numFmtId="0" fontId="0" fillId="0" borderId="4" xfId="0" applyBorder="1"/>
    <xf numFmtId="0" fontId="0" fillId="0" borderId="0" xfId="0" applyBorder="1"/>
    <xf numFmtId="0" fontId="0" fillId="4" borderId="0" xfId="0" applyFont="1" applyFill="1" applyBorder="1" applyAlignment="1">
      <alignment horizontal="left" vertical="top" wrapText="1"/>
    </xf>
    <xf numFmtId="2" fontId="0" fillId="4" borderId="0" xfId="0" applyNumberFormat="1" applyFill="1" applyBorder="1" applyAlignment="1">
      <alignment horizontal="right"/>
    </xf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0" fontId="1" fillId="0" borderId="0" xfId="0" applyFont="1" applyFill="1" applyBorder="1"/>
    <xf numFmtId="0" fontId="0" fillId="7" borderId="0" xfId="0" applyFill="1" applyBorder="1"/>
    <xf numFmtId="0" fontId="0" fillId="0" borderId="0" xfId="0" applyFill="1"/>
    <xf numFmtId="2" fontId="0" fillId="0" borderId="0" xfId="0" applyNumberFormat="1" applyFill="1" applyAlignment="1">
      <alignment horizontal="right" vertical="top" wrapText="1"/>
    </xf>
    <xf numFmtId="2" fontId="0" fillId="0" borderId="1" xfId="0" applyNumberFormat="1" applyFill="1" applyBorder="1" applyAlignment="1">
      <alignment horizontal="right" vertical="top" wrapText="1"/>
    </xf>
    <xf numFmtId="0" fontId="0" fillId="0" borderId="1" xfId="0" applyFill="1" applyBorder="1"/>
    <xf numFmtId="0" fontId="0" fillId="0" borderId="5" xfId="0" applyFill="1" applyBorder="1"/>
    <xf numFmtId="0" fontId="0" fillId="0" borderId="4" xfId="0" applyFill="1" applyBorder="1"/>
    <xf numFmtId="2" fontId="0" fillId="0" borderId="0" xfId="0" applyNumberFormat="1" applyBorder="1" applyAlignment="1">
      <alignment horizontal="right" vertical="top" wrapText="1"/>
    </xf>
    <xf numFmtId="0" fontId="0" fillId="0" borderId="2" xfId="0" applyFill="1" applyBorder="1"/>
    <xf numFmtId="0" fontId="0" fillId="6" borderId="5" xfId="0" applyFill="1" applyBorder="1"/>
    <xf numFmtId="0" fontId="0" fillId="8" borderId="1" xfId="0" applyFont="1" applyFill="1" applyBorder="1" applyAlignment="1">
      <alignment horizontal="left" vertical="top" wrapText="1"/>
    </xf>
    <xf numFmtId="2" fontId="0" fillId="8" borderId="1" xfId="0" quotePrefix="1" applyNumberFormat="1" applyFill="1" applyBorder="1" applyAlignment="1">
      <alignment horizontal="right" vertical="top" wrapText="1"/>
    </xf>
    <xf numFmtId="0" fontId="0" fillId="8" borderId="1" xfId="0" applyFill="1" applyBorder="1"/>
    <xf numFmtId="0" fontId="0" fillId="8" borderId="3" xfId="0" applyFill="1" applyBorder="1"/>
    <xf numFmtId="0" fontId="0" fillId="8" borderId="1" xfId="0" quotePrefix="1" applyFill="1" applyBorder="1"/>
    <xf numFmtId="0" fontId="0" fillId="5" borderId="0" xfId="0" applyFill="1"/>
    <xf numFmtId="0" fontId="0" fillId="7" borderId="0" xfId="0" applyFill="1"/>
    <xf numFmtId="0" fontId="0" fillId="8" borderId="0" xfId="0" quotePrefix="1" applyFill="1" applyBorder="1"/>
    <xf numFmtId="0" fontId="0" fillId="0" borderId="5" xfId="0" quotePrefix="1" applyFill="1" applyBorder="1"/>
    <xf numFmtId="0" fontId="0" fillId="0" borderId="4" xfId="0" quotePrefix="1" applyFill="1" applyBorder="1"/>
    <xf numFmtId="0" fontId="0" fillId="9" borderId="0" xfId="0" applyFont="1" applyFill="1" applyBorder="1" applyAlignment="1">
      <alignment horizontal="left" vertical="top" wrapText="1"/>
    </xf>
    <xf numFmtId="2" fontId="0" fillId="9" borderId="0" xfId="0" quotePrefix="1" applyNumberFormat="1" applyFill="1" applyBorder="1" applyAlignment="1">
      <alignment horizontal="right" vertical="top" wrapText="1"/>
    </xf>
    <xf numFmtId="0" fontId="0" fillId="9" borderId="0" xfId="0" applyFill="1" applyBorder="1"/>
    <xf numFmtId="0" fontId="0" fillId="9" borderId="2" xfId="0" applyFill="1" applyBorder="1"/>
    <xf numFmtId="0" fontId="0" fillId="7" borderId="4" xfId="0" quotePrefix="1" applyFill="1" applyBorder="1" applyAlignment="1">
      <alignment horizontal="right"/>
    </xf>
    <xf numFmtId="0" fontId="0" fillId="0" borderId="0" xfId="0" applyAlignment="1">
      <alignment wrapText="1"/>
    </xf>
    <xf numFmtId="2" fontId="0" fillId="0" borderId="0" xfId="0" quotePrefix="1" applyNumberFormat="1" applyFill="1" applyBorder="1" applyAlignment="1">
      <alignment horizontal="right" vertical="top" wrapText="1"/>
    </xf>
    <xf numFmtId="0" fontId="0" fillId="0" borderId="0" xfId="0" applyFill="1" applyBorder="1"/>
    <xf numFmtId="0" fontId="0" fillId="0" borderId="0" xfId="0" quotePrefix="1" applyFill="1" applyBorder="1"/>
    <xf numFmtId="0" fontId="0" fillId="0" borderId="0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/>
    <xf numFmtId="0" fontId="0" fillId="6" borderId="0" xfId="0" applyFont="1" applyFill="1" applyAlignment="1">
      <alignment vertical="top"/>
    </xf>
    <xf numFmtId="0" fontId="0" fillId="7" borderId="0" xfId="0" applyFont="1" applyFill="1" applyAlignment="1">
      <alignment vertical="top"/>
    </xf>
    <xf numFmtId="0" fontId="0" fillId="7" borderId="0" xfId="0" applyFont="1" applyFill="1" applyAlignment="1">
      <alignment horizontal="left" vertical="top" wrapText="1"/>
    </xf>
    <xf numFmtId="0" fontId="0" fillId="7" borderId="0" xfId="0" applyFont="1" applyFill="1" applyBorder="1" applyAlignment="1">
      <alignment horizontal="left" vertical="top" wrapText="1"/>
    </xf>
    <xf numFmtId="0" fontId="0" fillId="6" borderId="0" xfId="0" applyFont="1" applyFill="1" applyAlignment="1">
      <alignment horizontal="left" vertical="top" wrapText="1"/>
    </xf>
    <xf numFmtId="0" fontId="1" fillId="7" borderId="0" xfId="0" applyFont="1" applyFill="1" applyAlignment="1">
      <alignment vertical="top"/>
    </xf>
    <xf numFmtId="0" fontId="1" fillId="7" borderId="0" xfId="0" applyFont="1" applyFill="1" applyAlignment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zoomScaleNormal="100" workbookViewId="0">
      <pane xSplit="1" topLeftCell="B1" activePane="topRight" state="frozen"/>
      <selection pane="topRight" activeCell="A37" sqref="A37"/>
    </sheetView>
  </sheetViews>
  <sheetFormatPr baseColWidth="10" defaultRowHeight="15" x14ac:dyDescent="0.25"/>
  <cols>
    <col min="1" max="1" width="30.5703125" customWidth="1"/>
    <col min="5" max="5" width="24.140625" hidden="1" customWidth="1"/>
    <col min="6" max="6" width="22.5703125" hidden="1" customWidth="1"/>
    <col min="7" max="7" width="28.28515625" customWidth="1"/>
    <col min="8" max="8" width="31.28515625" bestFit="1" customWidth="1"/>
    <col min="9" max="9" width="58.42578125" bestFit="1" customWidth="1"/>
    <col min="10" max="10" width="83" bestFit="1" customWidth="1"/>
    <col min="11" max="11" width="15.7109375" customWidth="1"/>
  </cols>
  <sheetData>
    <row r="1" spans="1:11" x14ac:dyDescent="0.25">
      <c r="A1" s="4" t="s">
        <v>48</v>
      </c>
      <c r="B1" s="4" t="s">
        <v>47</v>
      </c>
      <c r="C1" s="4" t="s">
        <v>50</v>
      </c>
      <c r="D1" s="15" t="s">
        <v>49</v>
      </c>
      <c r="E1" s="4" t="s">
        <v>54</v>
      </c>
      <c r="F1" s="4" t="s">
        <v>55</v>
      </c>
      <c r="G1" s="16" t="s">
        <v>60</v>
      </c>
      <c r="H1" s="24" t="s">
        <v>87</v>
      </c>
      <c r="I1" s="24" t="s">
        <v>95</v>
      </c>
      <c r="J1" s="24" t="s">
        <v>91</v>
      </c>
      <c r="K1" s="24" t="s">
        <v>90</v>
      </c>
    </row>
    <row r="2" spans="1:11" x14ac:dyDescent="0.25">
      <c r="A2" s="3" t="s">
        <v>15</v>
      </c>
      <c r="B2" s="5">
        <v>0.67600000000000005</v>
      </c>
      <c r="C2" t="s">
        <v>42</v>
      </c>
      <c r="D2" s="14" t="s">
        <v>44</v>
      </c>
      <c r="E2">
        <v>6</v>
      </c>
      <c r="F2">
        <v>0</v>
      </c>
      <c r="G2" s="21">
        <v>-1</v>
      </c>
      <c r="H2" t="s">
        <v>114</v>
      </c>
    </row>
    <row r="3" spans="1:11" x14ac:dyDescent="0.25">
      <c r="A3" s="3" t="s">
        <v>16</v>
      </c>
      <c r="B3" s="5">
        <v>1.214</v>
      </c>
      <c r="C3" t="s">
        <v>42</v>
      </c>
      <c r="D3" s="14" t="s">
        <v>44</v>
      </c>
      <c r="E3">
        <v>5</v>
      </c>
      <c r="F3">
        <v>5</v>
      </c>
      <c r="G3" s="21">
        <v>-1</v>
      </c>
      <c r="H3" t="s">
        <v>114</v>
      </c>
    </row>
    <row r="4" spans="1:11" x14ac:dyDescent="0.25">
      <c r="A4" s="2" t="s">
        <v>0</v>
      </c>
      <c r="B4" s="5">
        <v>1.081</v>
      </c>
      <c r="C4" t="s">
        <v>41</v>
      </c>
      <c r="D4" s="14" t="s">
        <v>43</v>
      </c>
      <c r="E4">
        <v>0</v>
      </c>
      <c r="F4">
        <v>0</v>
      </c>
      <c r="G4" s="21">
        <v>-1</v>
      </c>
      <c r="H4" t="s">
        <v>114</v>
      </c>
    </row>
    <row r="5" spans="1:11" x14ac:dyDescent="0.25">
      <c r="A5" s="58" t="s">
        <v>1</v>
      </c>
      <c r="B5" s="6">
        <v>1.0149999999999999</v>
      </c>
      <c r="C5" t="s">
        <v>42</v>
      </c>
      <c r="D5" s="14" t="s">
        <v>43</v>
      </c>
      <c r="E5">
        <v>0</v>
      </c>
      <c r="F5">
        <v>0</v>
      </c>
      <c r="G5" s="22">
        <v>-2</v>
      </c>
      <c r="H5" s="23">
        <v>-3</v>
      </c>
      <c r="I5" t="s">
        <v>89</v>
      </c>
      <c r="J5" t="s">
        <v>98</v>
      </c>
    </row>
    <row r="6" spans="1:11" x14ac:dyDescent="0.25">
      <c r="A6" s="58" t="s">
        <v>2</v>
      </c>
      <c r="B6" s="6">
        <v>1.39</v>
      </c>
      <c r="C6" t="s">
        <v>42</v>
      </c>
      <c r="D6" s="14" t="s">
        <v>43</v>
      </c>
      <c r="E6">
        <v>1</v>
      </c>
      <c r="F6">
        <v>1</v>
      </c>
      <c r="G6" s="23">
        <v>-3</v>
      </c>
      <c r="H6" s="49" t="s">
        <v>122</v>
      </c>
      <c r="I6" t="s">
        <v>88</v>
      </c>
      <c r="J6" t="s">
        <v>92</v>
      </c>
    </row>
    <row r="7" spans="1:11" x14ac:dyDescent="0.25">
      <c r="A7" s="59" t="s">
        <v>12</v>
      </c>
      <c r="B7" s="5">
        <v>0.217</v>
      </c>
      <c r="C7" t="s">
        <v>42</v>
      </c>
      <c r="D7" s="14" t="s">
        <v>44</v>
      </c>
      <c r="E7">
        <v>3</v>
      </c>
      <c r="F7">
        <v>3</v>
      </c>
      <c r="G7" s="23">
        <v>-3</v>
      </c>
      <c r="H7" t="s">
        <v>114</v>
      </c>
      <c r="J7" t="s">
        <v>115</v>
      </c>
    </row>
    <row r="8" spans="1:11" x14ac:dyDescent="0.25">
      <c r="A8" s="3" t="s">
        <v>13</v>
      </c>
      <c r="B8" s="5">
        <v>0.45600000000000002</v>
      </c>
      <c r="C8" t="s">
        <v>42</v>
      </c>
      <c r="D8" s="14" t="s">
        <v>44</v>
      </c>
      <c r="E8">
        <v>5</v>
      </c>
      <c r="F8">
        <v>5</v>
      </c>
      <c r="G8" s="21">
        <v>-1</v>
      </c>
      <c r="H8" t="s">
        <v>114</v>
      </c>
    </row>
    <row r="9" spans="1:11" x14ac:dyDescent="0.25">
      <c r="A9" s="59" t="s">
        <v>14</v>
      </c>
      <c r="B9" s="5">
        <v>0.85099999999999998</v>
      </c>
      <c r="C9" t="s">
        <v>42</v>
      </c>
      <c r="D9" s="14" t="s">
        <v>44</v>
      </c>
      <c r="E9">
        <v>0</v>
      </c>
      <c r="F9">
        <v>0</v>
      </c>
      <c r="G9" s="23">
        <v>-3</v>
      </c>
      <c r="H9" t="s">
        <v>114</v>
      </c>
      <c r="J9" t="s">
        <v>115</v>
      </c>
    </row>
    <row r="10" spans="1:11" x14ac:dyDescent="0.25">
      <c r="A10" s="2" t="s">
        <v>3</v>
      </c>
      <c r="B10" s="6">
        <v>0.188</v>
      </c>
      <c r="C10" t="s">
        <v>41</v>
      </c>
      <c r="D10" s="14" t="s">
        <v>43</v>
      </c>
      <c r="E10">
        <v>0</v>
      </c>
      <c r="F10">
        <v>0</v>
      </c>
      <c r="G10" s="17">
        <v>0</v>
      </c>
      <c r="H10" t="s">
        <v>114</v>
      </c>
    </row>
    <row r="11" spans="1:11" x14ac:dyDescent="0.25">
      <c r="A11" s="58" t="s">
        <v>4</v>
      </c>
      <c r="B11" s="6">
        <v>5.3239999999999998</v>
      </c>
      <c r="C11" t="s">
        <v>41</v>
      </c>
      <c r="D11" s="14" t="s">
        <v>43</v>
      </c>
      <c r="E11">
        <v>0</v>
      </c>
      <c r="F11">
        <v>0</v>
      </c>
      <c r="G11" s="17">
        <v>0</v>
      </c>
      <c r="H11" s="23">
        <v>-3</v>
      </c>
      <c r="I11" t="s">
        <v>93</v>
      </c>
      <c r="J11" t="s">
        <v>98</v>
      </c>
    </row>
    <row r="12" spans="1:11" x14ac:dyDescent="0.25">
      <c r="A12" s="2" t="s">
        <v>5</v>
      </c>
      <c r="B12" s="6">
        <v>0.254</v>
      </c>
      <c r="C12" t="s">
        <v>41</v>
      </c>
      <c r="D12" s="14" t="s">
        <v>43</v>
      </c>
      <c r="E12">
        <v>0</v>
      </c>
      <c r="F12">
        <v>0</v>
      </c>
      <c r="G12" s="17">
        <v>0</v>
      </c>
      <c r="H12" t="s">
        <v>114</v>
      </c>
    </row>
    <row r="13" spans="1:11" x14ac:dyDescent="0.25">
      <c r="A13" s="2" t="s">
        <v>6</v>
      </c>
      <c r="B13" s="6">
        <v>4.7539999999999996</v>
      </c>
      <c r="C13" t="s">
        <v>41</v>
      </c>
      <c r="D13" s="14" t="s">
        <v>43</v>
      </c>
      <c r="E13">
        <v>0</v>
      </c>
      <c r="F13">
        <v>0</v>
      </c>
      <c r="G13" s="17">
        <v>0</v>
      </c>
      <c r="H13" t="s">
        <v>114</v>
      </c>
    </row>
    <row r="14" spans="1:11" x14ac:dyDescent="0.25">
      <c r="A14" s="57" t="s">
        <v>7</v>
      </c>
      <c r="B14" s="6">
        <v>1.0289999999999999</v>
      </c>
      <c r="C14" t="s">
        <v>42</v>
      </c>
      <c r="D14" s="14" t="s">
        <v>43</v>
      </c>
      <c r="E14" s="26">
        <v>8</v>
      </c>
      <c r="F14">
        <v>0</v>
      </c>
      <c r="G14" s="22">
        <v>-2</v>
      </c>
      <c r="H14" t="s">
        <v>114</v>
      </c>
      <c r="J14" t="s">
        <v>116</v>
      </c>
    </row>
    <row r="15" spans="1:11" x14ac:dyDescent="0.25">
      <c r="A15" s="58" t="s">
        <v>8</v>
      </c>
      <c r="B15" s="6">
        <v>0.35499999999999998</v>
      </c>
      <c r="C15" t="s">
        <v>42</v>
      </c>
      <c r="D15" s="14" t="s">
        <v>43</v>
      </c>
      <c r="E15" s="26">
        <v>15</v>
      </c>
      <c r="F15">
        <v>0</v>
      </c>
      <c r="G15" s="23">
        <v>-3</v>
      </c>
      <c r="H15" t="s">
        <v>114</v>
      </c>
      <c r="J15" t="s">
        <v>118</v>
      </c>
    </row>
    <row r="16" spans="1:11" x14ac:dyDescent="0.25">
      <c r="A16" s="59" t="s">
        <v>9</v>
      </c>
      <c r="B16" s="5">
        <v>0.69</v>
      </c>
      <c r="C16" t="s">
        <v>42</v>
      </c>
      <c r="D16" s="14" t="s">
        <v>44</v>
      </c>
      <c r="E16" s="26">
        <v>4</v>
      </c>
      <c r="F16">
        <v>4</v>
      </c>
      <c r="G16" s="23">
        <v>-3</v>
      </c>
      <c r="H16" t="s">
        <v>114</v>
      </c>
      <c r="J16" t="s">
        <v>117</v>
      </c>
    </row>
    <row r="17" spans="1:11" x14ac:dyDescent="0.25">
      <c r="A17" s="61" t="s">
        <v>10</v>
      </c>
      <c r="B17" s="5">
        <v>1.6890000000000001</v>
      </c>
      <c r="C17" t="s">
        <v>42</v>
      </c>
      <c r="D17" s="14" t="s">
        <v>44</v>
      </c>
      <c r="E17" s="26">
        <v>8</v>
      </c>
      <c r="F17">
        <v>8</v>
      </c>
      <c r="G17" s="22">
        <v>-2</v>
      </c>
      <c r="H17" t="s">
        <v>114</v>
      </c>
      <c r="J17" t="s">
        <v>119</v>
      </c>
    </row>
    <row r="18" spans="1:11" x14ac:dyDescent="0.25">
      <c r="A18" s="2" t="s">
        <v>11</v>
      </c>
      <c r="B18" s="6">
        <v>0.41199999999999998</v>
      </c>
      <c r="C18" t="s">
        <v>41</v>
      </c>
      <c r="D18" s="14" t="s">
        <v>43</v>
      </c>
      <c r="E18" s="26">
        <v>2</v>
      </c>
      <c r="F18">
        <v>2</v>
      </c>
      <c r="G18" s="21">
        <v>-1</v>
      </c>
      <c r="H18" t="s">
        <v>114</v>
      </c>
    </row>
    <row r="19" spans="1:11" x14ac:dyDescent="0.25">
      <c r="A19" s="62" t="s">
        <v>64</v>
      </c>
      <c r="B19" s="6">
        <v>2.7050000000000001</v>
      </c>
      <c r="C19" t="s">
        <v>41</v>
      </c>
      <c r="D19" s="14" t="s">
        <v>43</v>
      </c>
      <c r="E19" s="26">
        <v>10</v>
      </c>
      <c r="F19">
        <v>0</v>
      </c>
      <c r="G19" s="22">
        <v>-2</v>
      </c>
      <c r="H19" s="23">
        <v>-3</v>
      </c>
      <c r="I19" s="40" t="s">
        <v>104</v>
      </c>
      <c r="J19" t="s">
        <v>113</v>
      </c>
      <c r="K19" t="s">
        <v>100</v>
      </c>
    </row>
    <row r="20" spans="1:11" x14ac:dyDescent="0.25">
      <c r="A20" s="61" t="s">
        <v>29</v>
      </c>
      <c r="B20" s="5">
        <v>0.65100000000000002</v>
      </c>
      <c r="C20" t="s">
        <v>42</v>
      </c>
      <c r="D20" s="14" t="s">
        <v>44</v>
      </c>
      <c r="E20" s="26">
        <v>15</v>
      </c>
      <c r="F20">
        <v>2</v>
      </c>
      <c r="G20" s="22">
        <v>-2</v>
      </c>
      <c r="H20" t="s">
        <v>114</v>
      </c>
      <c r="J20" t="s">
        <v>120</v>
      </c>
    </row>
    <row r="21" spans="1:11" x14ac:dyDescent="0.25">
      <c r="A21" s="61" t="s">
        <v>30</v>
      </c>
      <c r="B21" s="5">
        <v>1.175</v>
      </c>
      <c r="C21" t="s">
        <v>42</v>
      </c>
      <c r="D21" s="14" t="s">
        <v>44</v>
      </c>
      <c r="E21" s="26">
        <v>15</v>
      </c>
      <c r="F21">
        <v>5</v>
      </c>
      <c r="G21" s="22">
        <v>-2</v>
      </c>
      <c r="H21" t="s">
        <v>114</v>
      </c>
      <c r="J21" t="s">
        <v>120</v>
      </c>
    </row>
    <row r="22" spans="1:11" x14ac:dyDescent="0.25">
      <c r="A22" s="61" t="s">
        <v>31</v>
      </c>
      <c r="B22" s="5">
        <v>0.82799999999999996</v>
      </c>
      <c r="C22" t="s">
        <v>42</v>
      </c>
      <c r="D22" s="14" t="s">
        <v>44</v>
      </c>
      <c r="E22" s="26">
        <v>7</v>
      </c>
      <c r="F22">
        <v>1</v>
      </c>
      <c r="G22" s="22">
        <v>-2</v>
      </c>
      <c r="H22" t="s">
        <v>114</v>
      </c>
      <c r="J22" t="s">
        <v>120</v>
      </c>
    </row>
    <row r="23" spans="1:11" x14ac:dyDescent="0.25">
      <c r="A23" s="63" t="s">
        <v>65</v>
      </c>
      <c r="B23" s="5">
        <v>1.8260000000000001</v>
      </c>
      <c r="C23" t="s">
        <v>41</v>
      </c>
      <c r="D23" s="14" t="s">
        <v>43</v>
      </c>
      <c r="E23" s="26">
        <v>11</v>
      </c>
      <c r="F23">
        <v>0</v>
      </c>
      <c r="G23" s="21">
        <v>-1</v>
      </c>
      <c r="H23" s="23">
        <v>-3</v>
      </c>
      <c r="I23" s="40" t="s">
        <v>104</v>
      </c>
      <c r="J23" t="s">
        <v>103</v>
      </c>
      <c r="K23" t="s">
        <v>100</v>
      </c>
    </row>
    <row r="24" spans="1:11" x14ac:dyDescent="0.25">
      <c r="A24" s="3" t="s">
        <v>27</v>
      </c>
      <c r="B24" s="5">
        <v>6.5000000000000002E-2</v>
      </c>
      <c r="C24" t="s">
        <v>42</v>
      </c>
      <c r="D24" s="14" t="s">
        <v>44</v>
      </c>
      <c r="E24" s="26">
        <v>2</v>
      </c>
      <c r="F24">
        <v>2</v>
      </c>
      <c r="G24" s="21">
        <v>-1</v>
      </c>
      <c r="H24" t="s">
        <v>114</v>
      </c>
    </row>
    <row r="25" spans="1:11" x14ac:dyDescent="0.25">
      <c r="A25" s="3" t="s">
        <v>28</v>
      </c>
      <c r="B25" s="27">
        <v>0.56799999999999995</v>
      </c>
      <c r="C25" t="s">
        <v>42</v>
      </c>
      <c r="D25" s="14" t="s">
        <v>44</v>
      </c>
      <c r="E25" s="26">
        <v>0</v>
      </c>
      <c r="F25">
        <v>4</v>
      </c>
      <c r="G25" s="21">
        <v>-1</v>
      </c>
      <c r="H25" t="s">
        <v>114</v>
      </c>
    </row>
    <row r="26" spans="1:11" x14ac:dyDescent="0.25">
      <c r="A26" s="63" t="s">
        <v>66</v>
      </c>
      <c r="B26" s="5">
        <v>0.245</v>
      </c>
      <c r="C26" t="s">
        <v>42</v>
      </c>
      <c r="D26" s="14" t="s">
        <v>44</v>
      </c>
      <c r="E26" s="26">
        <v>0</v>
      </c>
      <c r="F26">
        <v>1</v>
      </c>
      <c r="G26" s="21">
        <v>-1</v>
      </c>
      <c r="H26" s="23">
        <v>-3</v>
      </c>
      <c r="I26" s="40" t="s">
        <v>104</v>
      </c>
      <c r="J26" t="s">
        <v>103</v>
      </c>
      <c r="K26" t="s">
        <v>100</v>
      </c>
    </row>
    <row r="27" spans="1:11" x14ac:dyDescent="0.25">
      <c r="A27" s="59" t="s">
        <v>67</v>
      </c>
      <c r="B27" s="5">
        <v>4.4729999999999999</v>
      </c>
      <c r="C27" t="s">
        <v>42</v>
      </c>
      <c r="D27" s="14" t="s">
        <v>43</v>
      </c>
      <c r="E27" s="26">
        <v>12</v>
      </c>
      <c r="F27" s="26">
        <v>0</v>
      </c>
      <c r="G27" s="22">
        <v>-2</v>
      </c>
      <c r="H27" s="23">
        <v>-3</v>
      </c>
      <c r="I27" t="s">
        <v>94</v>
      </c>
      <c r="J27" t="s">
        <v>97</v>
      </c>
    </row>
    <row r="28" spans="1:11" x14ac:dyDescent="0.25">
      <c r="A28" s="59" t="s">
        <v>68</v>
      </c>
      <c r="B28" s="5">
        <v>0.70499999999999996</v>
      </c>
      <c r="C28" t="s">
        <v>42</v>
      </c>
      <c r="D28" s="14" t="s">
        <v>44</v>
      </c>
      <c r="E28" s="26">
        <v>25</v>
      </c>
      <c r="F28" s="26">
        <v>0</v>
      </c>
      <c r="G28" s="21">
        <v>-1</v>
      </c>
      <c r="H28" s="23">
        <v>-3</v>
      </c>
      <c r="I28" t="s">
        <v>94</v>
      </c>
      <c r="J28" t="s">
        <v>97</v>
      </c>
    </row>
    <row r="29" spans="1:11" x14ac:dyDescent="0.25">
      <c r="A29" s="63" t="s">
        <v>69</v>
      </c>
      <c r="B29" s="5">
        <v>5.6710000000000003</v>
      </c>
      <c r="C29" t="s">
        <v>42</v>
      </c>
      <c r="D29" s="14" t="s">
        <v>43</v>
      </c>
      <c r="E29" s="26">
        <v>14</v>
      </c>
      <c r="F29" s="26">
        <v>3</v>
      </c>
      <c r="G29" s="21">
        <v>-1</v>
      </c>
      <c r="H29" s="23">
        <v>-3</v>
      </c>
      <c r="I29" t="s">
        <v>101</v>
      </c>
      <c r="J29" t="s">
        <v>99</v>
      </c>
      <c r="K29" t="s">
        <v>100</v>
      </c>
    </row>
    <row r="30" spans="1:11" x14ac:dyDescent="0.25">
      <c r="A30" s="63" t="s">
        <v>70</v>
      </c>
      <c r="B30" s="5">
        <v>0.441</v>
      </c>
      <c r="C30" t="s">
        <v>42</v>
      </c>
      <c r="D30" s="14" t="s">
        <v>44</v>
      </c>
      <c r="E30" s="26">
        <v>10</v>
      </c>
      <c r="F30" s="26">
        <v>3</v>
      </c>
      <c r="G30" s="21">
        <v>-1</v>
      </c>
      <c r="H30" s="23">
        <v>-3</v>
      </c>
      <c r="I30" s="40" t="s">
        <v>104</v>
      </c>
      <c r="J30" t="s">
        <v>103</v>
      </c>
      <c r="K30" t="s">
        <v>100</v>
      </c>
    </row>
    <row r="31" spans="1:11" x14ac:dyDescent="0.25">
      <c r="A31" s="3" t="s">
        <v>17</v>
      </c>
      <c r="B31" s="5">
        <v>0.36699999999999999</v>
      </c>
      <c r="C31" t="s">
        <v>42</v>
      </c>
      <c r="D31" s="14" t="s">
        <v>44</v>
      </c>
      <c r="E31" s="26">
        <v>6</v>
      </c>
      <c r="F31">
        <v>6</v>
      </c>
      <c r="G31" s="21">
        <v>-1</v>
      </c>
      <c r="H31" t="s">
        <v>114</v>
      </c>
      <c r="J31" s="26"/>
    </row>
    <row r="32" spans="1:11" x14ac:dyDescent="0.25">
      <c r="A32" s="3" t="s">
        <v>18</v>
      </c>
      <c r="B32" s="5">
        <v>0.22900000000000001</v>
      </c>
      <c r="C32" t="s">
        <v>42</v>
      </c>
      <c r="D32" s="14" t="s">
        <v>44</v>
      </c>
      <c r="E32" s="26">
        <v>1</v>
      </c>
      <c r="F32">
        <v>1</v>
      </c>
      <c r="G32" s="21">
        <v>-1</v>
      </c>
      <c r="H32" t="s">
        <v>114</v>
      </c>
      <c r="J32" s="26"/>
    </row>
    <row r="33" spans="1:11" x14ac:dyDescent="0.25">
      <c r="A33" s="3" t="s">
        <v>19</v>
      </c>
      <c r="B33" s="5">
        <v>0.13100000000000001</v>
      </c>
      <c r="C33" t="s">
        <v>42</v>
      </c>
      <c r="D33" s="14" t="s">
        <v>44</v>
      </c>
      <c r="E33" s="26">
        <v>1</v>
      </c>
      <c r="F33">
        <v>1</v>
      </c>
      <c r="G33" s="21">
        <v>-1</v>
      </c>
      <c r="H33" t="s">
        <v>114</v>
      </c>
      <c r="J33" s="26"/>
    </row>
    <row r="34" spans="1:11" x14ac:dyDescent="0.25">
      <c r="A34" s="3" t="s">
        <v>20</v>
      </c>
      <c r="B34" s="5">
        <v>9.0999999999999998E-2</v>
      </c>
      <c r="C34" t="s">
        <v>42</v>
      </c>
      <c r="D34" s="14" t="s">
        <v>44</v>
      </c>
      <c r="E34" s="26">
        <v>1</v>
      </c>
      <c r="F34">
        <v>1</v>
      </c>
      <c r="G34" s="21">
        <v>-1</v>
      </c>
      <c r="H34" t="s">
        <v>114</v>
      </c>
      <c r="J34" s="26"/>
    </row>
    <row r="35" spans="1:11" x14ac:dyDescent="0.25">
      <c r="A35" s="3" t="s">
        <v>21</v>
      </c>
      <c r="B35" s="5">
        <v>0.46100000000000002</v>
      </c>
      <c r="C35" t="s">
        <v>42</v>
      </c>
      <c r="D35" s="14" t="s">
        <v>44</v>
      </c>
      <c r="E35" s="26">
        <v>4</v>
      </c>
      <c r="F35">
        <v>4</v>
      </c>
      <c r="G35" s="21">
        <v>-1</v>
      </c>
      <c r="H35" t="s">
        <v>114</v>
      </c>
      <c r="J35" s="26"/>
    </row>
    <row r="36" spans="1:11" x14ac:dyDescent="0.25">
      <c r="A36" s="3" t="s">
        <v>22</v>
      </c>
      <c r="B36" s="5">
        <v>0.20899999999999999</v>
      </c>
      <c r="C36" t="s">
        <v>42</v>
      </c>
      <c r="D36" s="14" t="s">
        <v>44</v>
      </c>
      <c r="E36" s="26">
        <v>1</v>
      </c>
      <c r="F36">
        <v>1</v>
      </c>
      <c r="G36" s="21">
        <v>-1</v>
      </c>
      <c r="H36" t="s">
        <v>114</v>
      </c>
      <c r="J36" s="26"/>
    </row>
    <row r="37" spans="1:11" x14ac:dyDescent="0.25">
      <c r="A37" s="3" t="s">
        <v>23</v>
      </c>
      <c r="B37" s="5">
        <v>7.9000000000000001E-2</v>
      </c>
      <c r="C37" t="s">
        <v>42</v>
      </c>
      <c r="D37" s="14" t="s">
        <v>44</v>
      </c>
      <c r="E37" s="26">
        <v>1</v>
      </c>
      <c r="F37">
        <v>1</v>
      </c>
      <c r="G37" s="21">
        <v>-1</v>
      </c>
      <c r="H37" t="s">
        <v>114</v>
      </c>
      <c r="J37" s="26"/>
    </row>
    <row r="38" spans="1:11" x14ac:dyDescent="0.25">
      <c r="A38" s="61" t="s">
        <v>24</v>
      </c>
      <c r="B38" s="5">
        <v>0.41099999999999998</v>
      </c>
      <c r="C38" t="s">
        <v>42</v>
      </c>
      <c r="D38" s="14" t="s">
        <v>44</v>
      </c>
      <c r="E38" s="26">
        <v>2</v>
      </c>
      <c r="F38">
        <v>2</v>
      </c>
      <c r="G38" s="22">
        <v>-2</v>
      </c>
      <c r="H38" t="s">
        <v>114</v>
      </c>
      <c r="J38" t="s">
        <v>96</v>
      </c>
    </row>
    <row r="39" spans="1:11" x14ac:dyDescent="0.25">
      <c r="A39" s="3" t="s">
        <v>25</v>
      </c>
      <c r="B39" s="5">
        <v>0.317</v>
      </c>
      <c r="C39" t="s">
        <v>42</v>
      </c>
      <c r="D39" s="14" t="s">
        <v>44</v>
      </c>
      <c r="E39" s="26">
        <v>3</v>
      </c>
      <c r="F39">
        <v>3</v>
      </c>
      <c r="G39" s="21">
        <v>-1</v>
      </c>
      <c r="H39" t="s">
        <v>114</v>
      </c>
    </row>
    <row r="40" spans="1:11" x14ac:dyDescent="0.25">
      <c r="A40" s="59" t="s">
        <v>26</v>
      </c>
      <c r="B40" s="5">
        <v>0.47299999999999998</v>
      </c>
      <c r="C40" t="s">
        <v>42</v>
      </c>
      <c r="D40" s="14" t="s">
        <v>44</v>
      </c>
      <c r="E40" s="26">
        <v>4</v>
      </c>
      <c r="F40">
        <v>4</v>
      </c>
      <c r="G40" s="21">
        <v>-1</v>
      </c>
      <c r="H40" s="23">
        <v>-3</v>
      </c>
      <c r="J40" t="s">
        <v>97</v>
      </c>
    </row>
    <row r="41" spans="1:11" x14ac:dyDescent="0.25">
      <c r="A41" s="63" t="s">
        <v>32</v>
      </c>
      <c r="B41" s="5">
        <v>2.786</v>
      </c>
      <c r="C41" t="s">
        <v>42</v>
      </c>
      <c r="D41" s="14" t="s">
        <v>43</v>
      </c>
      <c r="E41" s="26">
        <v>7</v>
      </c>
      <c r="F41">
        <v>0</v>
      </c>
      <c r="G41" s="21">
        <v>-1</v>
      </c>
      <c r="H41" s="23">
        <v>-3</v>
      </c>
      <c r="I41" s="40" t="s">
        <v>104</v>
      </c>
      <c r="J41" t="s">
        <v>105</v>
      </c>
      <c r="K41" t="s">
        <v>100</v>
      </c>
    </row>
    <row r="42" spans="1:11" x14ac:dyDescent="0.25">
      <c r="A42" s="63" t="s">
        <v>33</v>
      </c>
      <c r="B42" s="5">
        <v>2.992</v>
      </c>
      <c r="C42" t="s">
        <v>42</v>
      </c>
      <c r="D42" s="14" t="s">
        <v>43</v>
      </c>
      <c r="E42" s="26">
        <v>2</v>
      </c>
      <c r="F42">
        <v>0</v>
      </c>
      <c r="G42" s="23">
        <v>-3</v>
      </c>
      <c r="H42" s="49" t="s">
        <v>122</v>
      </c>
      <c r="J42" t="s">
        <v>103</v>
      </c>
      <c r="K42" t="s">
        <v>100</v>
      </c>
    </row>
    <row r="43" spans="1:11" x14ac:dyDescent="0.25">
      <c r="A43" s="63" t="s">
        <v>34</v>
      </c>
      <c r="B43" s="5">
        <v>3.028</v>
      </c>
      <c r="C43" t="s">
        <v>42</v>
      </c>
      <c r="D43" s="14" t="s">
        <v>43</v>
      </c>
      <c r="E43" s="26">
        <v>20</v>
      </c>
      <c r="F43">
        <v>5</v>
      </c>
      <c r="G43" s="22">
        <v>-2</v>
      </c>
      <c r="H43" s="23">
        <v>-3</v>
      </c>
      <c r="I43" s="40" t="s">
        <v>104</v>
      </c>
      <c r="J43" t="s">
        <v>103</v>
      </c>
      <c r="K43" t="s">
        <v>100</v>
      </c>
    </row>
    <row r="44" spans="1:11" x14ac:dyDescent="0.25">
      <c r="A44" s="61" t="s">
        <v>35</v>
      </c>
      <c r="B44" s="5">
        <v>5.5339999999999998</v>
      </c>
      <c r="C44" t="s">
        <v>42</v>
      </c>
      <c r="D44" s="14" t="s">
        <v>43</v>
      </c>
      <c r="E44" s="26">
        <v>20</v>
      </c>
      <c r="F44">
        <v>3</v>
      </c>
      <c r="G44" s="22">
        <v>-2</v>
      </c>
      <c r="H44" t="s">
        <v>114</v>
      </c>
      <c r="J44" t="s">
        <v>106</v>
      </c>
    </row>
    <row r="45" spans="1:11" x14ac:dyDescent="0.25">
      <c r="A45" s="63" t="s">
        <v>36</v>
      </c>
      <c r="B45" s="5">
        <v>0.38</v>
      </c>
      <c r="C45" t="s">
        <v>42</v>
      </c>
      <c r="D45" s="14" t="s">
        <v>43</v>
      </c>
      <c r="E45" s="26">
        <v>4</v>
      </c>
      <c r="F45">
        <v>0</v>
      </c>
      <c r="G45" s="22">
        <v>-2</v>
      </c>
      <c r="H45" s="23">
        <v>-3</v>
      </c>
      <c r="I45" s="40" t="s">
        <v>104</v>
      </c>
      <c r="J45" t="s">
        <v>103</v>
      </c>
      <c r="K45" t="s">
        <v>100</v>
      </c>
    </row>
    <row r="46" spans="1:11" x14ac:dyDescent="0.25">
      <c r="A46" s="63" t="s">
        <v>37</v>
      </c>
      <c r="B46" s="5">
        <v>0.64400000000000002</v>
      </c>
      <c r="C46" t="s">
        <v>42</v>
      </c>
      <c r="D46" s="14" t="s">
        <v>43</v>
      </c>
      <c r="E46" s="26">
        <v>1</v>
      </c>
      <c r="F46">
        <v>1</v>
      </c>
      <c r="G46" s="21">
        <v>-1</v>
      </c>
      <c r="H46" s="23">
        <v>-3</v>
      </c>
      <c r="I46" s="40" t="s">
        <v>104</v>
      </c>
      <c r="J46" t="s">
        <v>103</v>
      </c>
      <c r="K46" t="s">
        <v>100</v>
      </c>
    </row>
    <row r="47" spans="1:11" s="18" customFormat="1" x14ac:dyDescent="0.25">
      <c r="A47" s="64" t="s">
        <v>38</v>
      </c>
      <c r="B47" s="32">
        <v>5.157</v>
      </c>
      <c r="C47" s="18" t="s">
        <v>42</v>
      </c>
      <c r="D47" s="18" t="s">
        <v>43</v>
      </c>
      <c r="E47" s="31">
        <v>16</v>
      </c>
      <c r="F47" s="14">
        <v>0</v>
      </c>
      <c r="G47" s="25">
        <v>-3</v>
      </c>
      <c r="H47" s="49" t="s">
        <v>122</v>
      </c>
      <c r="I47" s="40" t="s">
        <v>104</v>
      </c>
      <c r="J47" t="s">
        <v>103</v>
      </c>
      <c r="K47" t="s">
        <v>100</v>
      </c>
    </row>
    <row r="48" spans="1:11" x14ac:dyDescent="0.25">
      <c r="A48" s="64" t="s">
        <v>71</v>
      </c>
      <c r="B48" s="5">
        <v>1.147</v>
      </c>
      <c r="C48" s="18" t="s">
        <v>42</v>
      </c>
      <c r="D48" s="18" t="s">
        <v>43</v>
      </c>
      <c r="E48" s="31">
        <v>10</v>
      </c>
      <c r="F48" s="33">
        <v>1</v>
      </c>
      <c r="G48" s="22">
        <v>-2</v>
      </c>
      <c r="H48" s="23">
        <v>-3</v>
      </c>
      <c r="I48" s="40" t="s">
        <v>104</v>
      </c>
      <c r="J48" t="s">
        <v>103</v>
      </c>
      <c r="K48" t="s">
        <v>100</v>
      </c>
    </row>
    <row r="49" spans="1:11" x14ac:dyDescent="0.25">
      <c r="A49" s="64" t="s">
        <v>72</v>
      </c>
      <c r="B49" s="5">
        <v>1.8879999999999999</v>
      </c>
      <c r="C49" s="18" t="s">
        <v>42</v>
      </c>
      <c r="D49" s="18" t="s">
        <v>43</v>
      </c>
      <c r="E49" s="31">
        <v>4</v>
      </c>
      <c r="F49" s="33">
        <v>2</v>
      </c>
      <c r="G49" s="23">
        <v>-3</v>
      </c>
      <c r="H49" s="49" t="s">
        <v>122</v>
      </c>
      <c r="I49" s="40" t="s">
        <v>104</v>
      </c>
      <c r="J49" t="s">
        <v>103</v>
      </c>
      <c r="K49" t="s">
        <v>100</v>
      </c>
    </row>
    <row r="50" spans="1:11" x14ac:dyDescent="0.25">
      <c r="A50" s="60" t="s">
        <v>73</v>
      </c>
      <c r="B50" s="5">
        <v>3.319</v>
      </c>
      <c r="C50" s="18" t="s">
        <v>42</v>
      </c>
      <c r="D50" s="18" t="s">
        <v>43</v>
      </c>
      <c r="E50" s="31">
        <v>22</v>
      </c>
      <c r="F50" s="33">
        <v>6</v>
      </c>
      <c r="G50" s="23">
        <v>-3</v>
      </c>
      <c r="H50" t="s">
        <v>114</v>
      </c>
      <c r="J50" t="s">
        <v>107</v>
      </c>
    </row>
    <row r="51" spans="1:11" x14ac:dyDescent="0.25">
      <c r="A51" s="64" t="s">
        <v>74</v>
      </c>
      <c r="B51" s="5">
        <v>0.214</v>
      </c>
      <c r="C51" s="18" t="s">
        <v>42</v>
      </c>
      <c r="D51" s="18" t="s">
        <v>43</v>
      </c>
      <c r="E51" s="31">
        <v>1</v>
      </c>
      <c r="F51" s="33">
        <v>0</v>
      </c>
      <c r="G51" s="22">
        <v>-2</v>
      </c>
      <c r="H51" s="23">
        <v>-3</v>
      </c>
      <c r="I51" s="40" t="s">
        <v>104</v>
      </c>
      <c r="J51" t="s">
        <v>103</v>
      </c>
      <c r="K51" t="s">
        <v>100</v>
      </c>
    </row>
    <row r="52" spans="1:11" x14ac:dyDescent="0.25">
      <c r="A52" s="64" t="s">
        <v>75</v>
      </c>
      <c r="B52" s="5">
        <v>0.13600000000000001</v>
      </c>
      <c r="C52" s="18" t="s">
        <v>42</v>
      </c>
      <c r="D52" s="18" t="s">
        <v>43</v>
      </c>
      <c r="E52" s="31">
        <v>2</v>
      </c>
      <c r="F52" s="33">
        <v>0</v>
      </c>
      <c r="G52" s="22">
        <v>-2</v>
      </c>
      <c r="H52" s="23">
        <v>-3</v>
      </c>
      <c r="I52" s="40" t="s">
        <v>104</v>
      </c>
      <c r="J52" t="s">
        <v>103</v>
      </c>
      <c r="K52" t="s">
        <v>100</v>
      </c>
    </row>
    <row r="53" spans="1:11" x14ac:dyDescent="0.25">
      <c r="A53" s="64" t="s">
        <v>76</v>
      </c>
      <c r="B53" s="5">
        <v>3.4359999999999999</v>
      </c>
      <c r="C53" s="18" t="s">
        <v>42</v>
      </c>
      <c r="D53" s="18" t="s">
        <v>43</v>
      </c>
      <c r="E53" s="31">
        <v>21</v>
      </c>
      <c r="F53" s="33">
        <v>0</v>
      </c>
      <c r="G53" s="22">
        <v>-2</v>
      </c>
      <c r="H53" s="25">
        <v>-3</v>
      </c>
      <c r="I53" s="41" t="s">
        <v>102</v>
      </c>
      <c r="J53" t="s">
        <v>99</v>
      </c>
      <c r="K53" t="s">
        <v>100</v>
      </c>
    </row>
    <row r="54" spans="1:11" s="26" customFormat="1" x14ac:dyDescent="0.25">
      <c r="A54" s="65" t="s">
        <v>77</v>
      </c>
      <c r="B54" s="28">
        <v>4.1040000000000001</v>
      </c>
      <c r="C54" s="7" t="s">
        <v>42</v>
      </c>
      <c r="D54" s="7" t="s">
        <v>43</v>
      </c>
      <c r="E54" s="30">
        <v>2</v>
      </c>
      <c r="F54" s="29">
        <v>0</v>
      </c>
      <c r="G54" s="34">
        <v>-2</v>
      </c>
      <c r="H54" s="25">
        <v>-3</v>
      </c>
      <c r="I54" s="41" t="s">
        <v>102</v>
      </c>
      <c r="J54" t="s">
        <v>99</v>
      </c>
      <c r="K54" t="s">
        <v>100</v>
      </c>
    </row>
    <row r="55" spans="1:11" x14ac:dyDescent="0.25">
      <c r="A55" s="35" t="s">
        <v>62</v>
      </c>
      <c r="B55" s="36" t="s">
        <v>61</v>
      </c>
      <c r="C55" s="37" t="s">
        <v>63</v>
      </c>
      <c r="D55" s="38" t="s">
        <v>43</v>
      </c>
      <c r="E55" s="39" t="s">
        <v>61</v>
      </c>
      <c r="F55" s="39" t="s">
        <v>61</v>
      </c>
      <c r="G55" s="43"/>
    </row>
    <row r="56" spans="1:11" x14ac:dyDescent="0.25">
      <c r="A56" s="45" t="s">
        <v>108</v>
      </c>
      <c r="B56" s="46" t="s">
        <v>61</v>
      </c>
      <c r="C56" s="47" t="s">
        <v>112</v>
      </c>
      <c r="D56" s="48" t="s">
        <v>43</v>
      </c>
      <c r="E56" s="42"/>
      <c r="F56" s="42"/>
      <c r="G56" s="44"/>
      <c r="H56" s="22">
        <v>-2</v>
      </c>
      <c r="I56" t="s">
        <v>111</v>
      </c>
      <c r="J56" t="s">
        <v>110</v>
      </c>
    </row>
    <row r="57" spans="1:11" x14ac:dyDescent="0.25">
      <c r="A57" s="45" t="s">
        <v>109</v>
      </c>
      <c r="B57" s="46"/>
      <c r="C57" s="47" t="s">
        <v>112</v>
      </c>
      <c r="D57" s="48" t="s">
        <v>43</v>
      </c>
      <c r="E57" s="42"/>
      <c r="F57" s="42"/>
      <c r="G57" s="44"/>
      <c r="H57" s="22">
        <v>-2</v>
      </c>
      <c r="I57" t="s">
        <v>111</v>
      </c>
      <c r="J57" t="s">
        <v>110</v>
      </c>
    </row>
    <row r="58" spans="1:11" s="26" customFormat="1" x14ac:dyDescent="0.25">
      <c r="A58" s="54" t="s">
        <v>51</v>
      </c>
      <c r="B58" s="51"/>
      <c r="C58" s="52"/>
      <c r="D58" s="33"/>
      <c r="E58" s="53"/>
      <c r="F58" s="53"/>
      <c r="G58" s="44"/>
      <c r="H58" s="52"/>
    </row>
    <row r="59" spans="1:11" s="26" customFormat="1" x14ac:dyDescent="0.25">
      <c r="A59" s="54" t="s">
        <v>121</v>
      </c>
      <c r="B59" s="51"/>
      <c r="C59" s="52"/>
      <c r="D59" s="33"/>
      <c r="E59" s="53"/>
      <c r="F59" s="53"/>
      <c r="G59" s="44"/>
      <c r="H59" s="52"/>
    </row>
    <row r="60" spans="1:11" s="26" customFormat="1" x14ac:dyDescent="0.25">
      <c r="A60" s="54"/>
      <c r="B60" s="51"/>
      <c r="C60" s="52"/>
      <c r="D60" s="33"/>
      <c r="E60" s="53"/>
      <c r="F60" s="53"/>
      <c r="G60" s="44"/>
      <c r="H60" s="52"/>
    </row>
    <row r="61" spans="1:11" x14ac:dyDescent="0.25">
      <c r="A61" s="1" t="s">
        <v>39</v>
      </c>
      <c r="B61" s="12">
        <f>SUM(B2:B55)</f>
        <v>78.481000000000009</v>
      </c>
      <c r="D61" s="14"/>
      <c r="G61" s="17"/>
    </row>
    <row r="62" spans="1:11" ht="15" customHeight="1" x14ac:dyDescent="0.25">
      <c r="A62" s="10" t="s">
        <v>40</v>
      </c>
      <c r="B62" s="11">
        <f>SUM(B2:B3,B5:B9,B14:B17,B20:B22,B24:B54)</f>
        <v>61.936999999999998</v>
      </c>
      <c r="D62" s="14"/>
      <c r="E62" t="s">
        <v>56</v>
      </c>
      <c r="G62" s="55" t="s">
        <v>59</v>
      </c>
    </row>
    <row r="63" spans="1:11" x14ac:dyDescent="0.25">
      <c r="A63" s="10" t="s">
        <v>52</v>
      </c>
      <c r="B63" s="11">
        <f>B61-B62</f>
        <v>16.544000000000011</v>
      </c>
      <c r="D63" s="14"/>
      <c r="E63" s="13" t="s">
        <v>57</v>
      </c>
      <c r="G63" s="56"/>
    </row>
    <row r="64" spans="1:11" x14ac:dyDescent="0.25">
      <c r="A64" s="8" t="s">
        <v>45</v>
      </c>
      <c r="B64" s="9">
        <f>SUM(B4:B6,B10:B15,B18:B19,B23,B27,B29,B41:B54)</f>
        <v>65.24199999999999</v>
      </c>
      <c r="D64" s="14"/>
      <c r="E64" s="13" t="s">
        <v>58</v>
      </c>
      <c r="G64" s="56"/>
    </row>
    <row r="65" spans="1:7" x14ac:dyDescent="0.25">
      <c r="A65" s="8" t="s">
        <v>53</v>
      </c>
      <c r="B65" s="9">
        <f>B61-B64</f>
        <v>13.239000000000019</v>
      </c>
      <c r="D65" s="14"/>
      <c r="G65" s="56"/>
    </row>
    <row r="66" spans="1:7" x14ac:dyDescent="0.25">
      <c r="A66" s="19" t="s">
        <v>46</v>
      </c>
      <c r="B66" s="20">
        <f>SUM(B5:B6,B14:B15,B27,B29,B41:B54)</f>
        <v>48.697999999999993</v>
      </c>
      <c r="C66" s="18"/>
      <c r="D66" s="14"/>
      <c r="E66" s="18"/>
      <c r="F66" s="14"/>
      <c r="G66" s="56"/>
    </row>
    <row r="67" spans="1:7" x14ac:dyDescent="0.25">
      <c r="D67" s="14"/>
      <c r="G67" s="56"/>
    </row>
    <row r="68" spans="1:7" ht="30" x14ac:dyDescent="0.25">
      <c r="A68" s="50" t="s">
        <v>85</v>
      </c>
    </row>
    <row r="69" spans="1:7" x14ac:dyDescent="0.25">
      <c r="A69" s="18" t="s">
        <v>78</v>
      </c>
      <c r="B69" s="18">
        <f>COUNTIF(C2:C54,"Ny")</f>
        <v>45</v>
      </c>
    </row>
    <row r="70" spans="1:7" x14ac:dyDescent="0.25">
      <c r="A70" s="7" t="s">
        <v>79</v>
      </c>
      <c r="B70" s="7">
        <f>COUNTIF(C2:C54,"Endring")</f>
        <v>8</v>
      </c>
    </row>
    <row r="71" spans="1:7" x14ac:dyDescent="0.25">
      <c r="A71" t="s">
        <v>43</v>
      </c>
      <c r="B71">
        <f>COUNTIF(D2:D54,"Ordinær")</f>
        <v>28</v>
      </c>
    </row>
    <row r="72" spans="1:7" x14ac:dyDescent="0.25">
      <c r="A72" s="7" t="s">
        <v>44</v>
      </c>
      <c r="B72" s="7">
        <f>COUNTIF(D2:D54,"Tilførsel")</f>
        <v>25</v>
      </c>
    </row>
    <row r="73" spans="1:7" x14ac:dyDescent="0.25">
      <c r="A73" t="s">
        <v>80</v>
      </c>
      <c r="B73">
        <v>18</v>
      </c>
    </row>
    <row r="74" spans="1:7" x14ac:dyDescent="0.25">
      <c r="A74" t="s">
        <v>81</v>
      </c>
      <c r="B74">
        <v>25</v>
      </c>
    </row>
    <row r="75" spans="1:7" x14ac:dyDescent="0.25">
      <c r="A75" t="s">
        <v>82</v>
      </c>
      <c r="B75">
        <v>8</v>
      </c>
    </row>
    <row r="76" spans="1:7" x14ac:dyDescent="0.25">
      <c r="A76" t="s">
        <v>83</v>
      </c>
      <c r="B76">
        <v>0</v>
      </c>
    </row>
    <row r="77" spans="1:7" x14ac:dyDescent="0.25">
      <c r="A77" t="s">
        <v>84</v>
      </c>
      <c r="B77">
        <v>1</v>
      </c>
    </row>
    <row r="79" spans="1:7" ht="60" x14ac:dyDescent="0.25">
      <c r="A79" s="50" t="s">
        <v>86</v>
      </c>
    </row>
  </sheetData>
  <mergeCells count="1">
    <mergeCell ref="G62:G67"/>
  </mergeCells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Oppdatert konsekvensvurdering</vt:lpstr>
      <vt:lpstr>'Oppdatert konsekvensvurdering'!Print_Area</vt:lpstr>
      <vt:lpstr>'Oppdatert konsekvensvurdering'!Utskriftsområde</vt:lpstr>
    </vt:vector>
  </TitlesOfParts>
  <Company>Værnesregionen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 Erik</dc:creator>
  <cp:lastModifiedBy>Brenna Erik</cp:lastModifiedBy>
  <dcterms:created xsi:type="dcterms:W3CDTF">2020-08-20T13:12:11Z</dcterms:created>
  <dcterms:modified xsi:type="dcterms:W3CDTF">2021-01-25T13:16:50Z</dcterms:modified>
</cp:coreProperties>
</file>